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orabnik\Downloads\Izvršni odbor marec-april 2023\"/>
    </mc:Choice>
  </mc:AlternateContent>
  <xr:revisionPtr revIDLastSave="0" documentId="13_ncr:1_{5E12E3D2-AE2F-4C76-8A0B-21F302222A3A}" xr6:coauthVersionLast="36" xr6:coauthVersionMax="36" xr10:uidLastSave="{00000000-0000-0000-0000-000000000000}"/>
  <bookViews>
    <workbookView xWindow="0" yWindow="0" windowWidth="23040" windowHeight="9060" activeTab="1" xr2:uid="{6E515857-4570-45AD-A8B1-7A8FDC37BFB1}"/>
  </bookViews>
  <sheets>
    <sheet name="popravek projekti" sheetId="1" r:id="rId1"/>
    <sheet name="fin.n.22" sheetId="2" r:id="rId2"/>
    <sheet name="izračun za demenco" sheetId="6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5" i="6"/>
  <c r="E6" i="6"/>
  <c r="E7" i="6"/>
  <c r="D13" i="6"/>
  <c r="E14" i="6" s="1"/>
  <c r="E4" i="6"/>
  <c r="B70" i="2"/>
  <c r="B49" i="2"/>
  <c r="B42" i="2"/>
  <c r="B36" i="2"/>
  <c r="C88" i="2"/>
  <c r="B88" i="2"/>
  <c r="C85" i="2"/>
  <c r="B85" i="2"/>
  <c r="C82" i="2"/>
  <c r="B82" i="2"/>
  <c r="C77" i="2"/>
  <c r="B77" i="2"/>
  <c r="C73" i="2"/>
  <c r="B73" i="2"/>
  <c r="C69" i="2"/>
  <c r="B69" i="2"/>
  <c r="B6" i="2" l="1"/>
  <c r="D4" i="2" s="1"/>
  <c r="C49" i="2"/>
  <c r="C42" i="2"/>
  <c r="F5" i="1"/>
  <c r="F4" i="1"/>
  <c r="F10" i="1" s="1"/>
  <c r="C47" i="2" l="1"/>
  <c r="B65" i="2" l="1"/>
  <c r="C65" i="2" s="1"/>
  <c r="B4" i="2" l="1"/>
</calcChain>
</file>

<file path=xl/sharedStrings.xml><?xml version="1.0" encoding="utf-8"?>
<sst xmlns="http://schemas.openxmlformats.org/spreadsheetml/2006/main" count="116" uniqueCount="86">
  <si>
    <t>Zap.št.</t>
  </si>
  <si>
    <t>Naslov projekta in trajanje</t>
  </si>
  <si>
    <t>Začetek projekta</t>
  </si>
  <si>
    <t>Demenca</t>
  </si>
  <si>
    <t>PRIHODKI</t>
  </si>
  <si>
    <t>ODHODKI</t>
  </si>
  <si>
    <t xml:space="preserve"> od članarin</t>
  </si>
  <si>
    <t>Sofinanciranje programov</t>
  </si>
  <si>
    <t>FIHO</t>
  </si>
  <si>
    <t>Sofinanciranje dejavnosti</t>
  </si>
  <si>
    <t>Skupaj smo močnejši</t>
  </si>
  <si>
    <t>O Parkinsonovi bolezni ozavestimo Kranj</t>
  </si>
  <si>
    <t>Skupaj nam bo lažje</t>
  </si>
  <si>
    <t xml:space="preserve">               od storitev</t>
  </si>
  <si>
    <t>oglaševanja</t>
  </si>
  <si>
    <t xml:space="preserve">               pisarniški material</t>
  </si>
  <si>
    <t xml:space="preserve">              drugi stroški materiala</t>
  </si>
  <si>
    <t xml:space="preserve">              storitve pri opravljanju dejavnosti društva</t>
  </si>
  <si>
    <t xml:space="preserve">              telefon, internet</t>
  </si>
  <si>
    <t xml:space="preserve"> Ministrstvo za zdravje</t>
  </si>
  <si>
    <t>Mestna občina Ljubljana</t>
  </si>
  <si>
    <t>avtorske, podjemne pogodbe</t>
  </si>
  <si>
    <t>računovodske storitve</t>
  </si>
  <si>
    <t>upravljanje objekta Šišenska c.23</t>
  </si>
  <si>
    <t xml:space="preserve">               električna energija, ogrevanje, komunalne storitve</t>
  </si>
  <si>
    <t>Mestna občina Celje</t>
  </si>
  <si>
    <t>Mestna občina Kranj</t>
  </si>
  <si>
    <t>potni stroški</t>
  </si>
  <si>
    <t>najemnina</t>
  </si>
  <si>
    <t>SOFINANCIRANJE</t>
  </si>
  <si>
    <t>VSI PRIHODKI</t>
  </si>
  <si>
    <t>Mladi</t>
  </si>
  <si>
    <t xml:space="preserve">             od sponzoriranja</t>
  </si>
  <si>
    <t>Prihodki od dejavnosti</t>
  </si>
  <si>
    <t>Tabori</t>
  </si>
  <si>
    <t>Dnevni centri</t>
  </si>
  <si>
    <t>Motnje ravnotežja</t>
  </si>
  <si>
    <t>Duševno zdravje</t>
  </si>
  <si>
    <t>Hidroterapija</t>
  </si>
  <si>
    <t>Bolniku primerna prehrana</t>
  </si>
  <si>
    <t>Osveščanje in izobraževanje</t>
  </si>
  <si>
    <t>Naložbe</t>
  </si>
  <si>
    <t>Delovanje</t>
  </si>
  <si>
    <t>nakup opreme</t>
  </si>
  <si>
    <r>
      <t xml:space="preserve">Vrednost projekta v </t>
    </r>
    <r>
      <rPr>
        <b/>
        <sz val="11"/>
        <color theme="1"/>
        <rFont val="Calibri"/>
        <family val="2"/>
        <charset val="238"/>
      </rPr>
      <t>€</t>
    </r>
  </si>
  <si>
    <t xml:space="preserve">Financiranje programov  v letu 2022 </t>
  </si>
  <si>
    <t>SKUPAJ</t>
  </si>
  <si>
    <t>Dejavnosti, ki jih projekt podpira</t>
  </si>
  <si>
    <t>Telefonsko podporo in svet. obolelim, delovanje skupine Mladi (redka bolezen), gibalne in psihoedukativne delavnice splet, regijski izleti, izobraževanje ABC Parkinsson, priročnik</t>
  </si>
  <si>
    <t>Enodnevna in večdnevna srečanja, pogovori s Parkinsonsko sestro, urejanje spletne strani, glasilo Trepetlika,obeležitev svetovnega dneva, zagovorništvo</t>
  </si>
  <si>
    <t>Knjižica o demenci, 3 krat letno manjše in večje srečanje, samopomočna skupina splet, novinarska konferenca</t>
  </si>
  <si>
    <t>dnevni centri- druženje in delavnice, tudi preko spleta, ozaveščanje lokalne javnosti</t>
  </si>
  <si>
    <t>Dnevni centri, Tabori, motjne ravnotežja, duševno zdravje, hidroterapija, bolniku primerna hrana, osveščanje in izobraževanje, pomoč skrbnikom, skupina Mladi, naložbe v opremo, delovanje društva</t>
  </si>
  <si>
    <t>Ministrstvo za zdravje:      Vi nam-mi vam, vzajemno naprej</t>
  </si>
  <si>
    <t>Ministrstvo za zdravje: Pomagajte nam, da si bomo lahko pomagali sami tudi naprej</t>
  </si>
  <si>
    <t>Ministrstvo za zdravje:          Demenca</t>
  </si>
  <si>
    <t>Mestna občina Ljubljana: Skupaj smo močnejši</t>
  </si>
  <si>
    <t>Mestna občina Kranj:          O Parkinsonovi bolezni ozavestimo Kranj</t>
  </si>
  <si>
    <t>Mestna občina Celje: Skupaj nam bo lažje</t>
  </si>
  <si>
    <t>PRIJAVA DEMENCA 2022</t>
  </si>
  <si>
    <t>stroški plač</t>
  </si>
  <si>
    <t>posredni stroški</t>
  </si>
  <si>
    <t>zunanji izvajalci, predavanja</t>
  </si>
  <si>
    <t>psiholog</t>
  </si>
  <si>
    <t>IKT strokovnjak</t>
  </si>
  <si>
    <t>glasilo Trepetlika</t>
  </si>
  <si>
    <t>računovodstvo</t>
  </si>
  <si>
    <t>stroški del.prostovoljcev</t>
  </si>
  <si>
    <t xml:space="preserve">             iz proračunskih sredstev</t>
  </si>
  <si>
    <t>procenti</t>
  </si>
  <si>
    <t>NERAZPOREJENI ODHODKI</t>
  </si>
  <si>
    <t>STRLI bomo orehe</t>
  </si>
  <si>
    <t>prevozni stroški in službeni poti</t>
  </si>
  <si>
    <t>srečanja, konfernence</t>
  </si>
  <si>
    <t xml:space="preserve">obveščanje </t>
  </si>
  <si>
    <t>režijske storitve</t>
  </si>
  <si>
    <t>samostojni podjetniki</t>
  </si>
  <si>
    <t>avtorske in podjemne</t>
  </si>
  <si>
    <t>avtorske, podjemne, sp</t>
  </si>
  <si>
    <t>avt. podj.sp</t>
  </si>
  <si>
    <t>podj.avt.sp.</t>
  </si>
  <si>
    <t>avt.podj.sp</t>
  </si>
  <si>
    <t>podj.avt.s.p.</t>
  </si>
  <si>
    <t>Namizni tenis-ping-pong</t>
  </si>
  <si>
    <t>Manjkajoči razpis</t>
  </si>
  <si>
    <t>NAČRT PRIHODKOV IN ODHODKOV V LETU 2023 ni končen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</si>
</sst>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0" fillId="0" borderId="0" xfId="0" applyFill="1" applyBorder="1" applyAlignment="1">
      <alignment horizontal="left"/>
    </xf>
    <xf numFmtId="4" fontId="8" fillId="0" borderId="0" xfId="0" applyNumberFormat="1" applyFont="1" applyBorder="1"/>
    <xf numFmtId="4" fontId="1" fillId="0" borderId="3" xfId="0" applyNumberFormat="1" applyFont="1" applyBorder="1"/>
    <xf numFmtId="0" fontId="10" fillId="0" borderId="1" xfId="0" applyFont="1" applyFill="1" applyBorder="1" applyAlignment="1">
      <alignment horizontal="left"/>
    </xf>
    <xf numFmtId="4" fontId="9" fillId="0" borderId="1" xfId="0" applyNumberFormat="1" applyFont="1" applyBorder="1"/>
    <xf numFmtId="4" fontId="9" fillId="0" borderId="1" xfId="0" applyNumberFormat="1" applyFont="1" applyFill="1" applyBorder="1"/>
    <xf numFmtId="4" fontId="0" fillId="0" borderId="1" xfId="0" applyNumberFormat="1" applyFont="1" applyBorder="1"/>
    <xf numFmtId="0" fontId="11" fillId="0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12" fillId="4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 vertical="center" wrapText="1"/>
    </xf>
    <xf numFmtId="4" fontId="0" fillId="3" borderId="2" xfId="0" applyNumberFormat="1" applyFont="1" applyFill="1" applyBorder="1"/>
    <xf numFmtId="4" fontId="0" fillId="3" borderId="1" xfId="0" applyNumberFormat="1" applyFill="1" applyBorder="1"/>
    <xf numFmtId="0" fontId="10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5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9" fillId="0" borderId="0" xfId="0" applyFont="1"/>
    <xf numFmtId="0" fontId="15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5" fillId="4" borderId="1" xfId="0" applyFont="1" applyFill="1" applyBorder="1" applyAlignment="1">
      <alignment horizontal="left" vertical="center" wrapText="1"/>
    </xf>
    <xf numFmtId="4" fontId="16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4" fontId="1" fillId="3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" fillId="0" borderId="0" xfId="0" applyFont="1" applyBorder="1" applyAlignment="1"/>
    <xf numFmtId="0" fontId="18" fillId="0" borderId="0" xfId="0" applyFont="1" applyBorder="1" applyAlignment="1">
      <alignment wrapText="1"/>
    </xf>
    <xf numFmtId="0" fontId="19" fillId="0" borderId="0" xfId="0" applyFont="1" applyBorder="1"/>
    <xf numFmtId="0" fontId="7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2260-E27C-4BEF-812B-C9F73D3C53BC}">
  <sheetPr>
    <pageSetUpPr fitToPage="1"/>
  </sheetPr>
  <dimension ref="A1:J257"/>
  <sheetViews>
    <sheetView topLeftCell="A7" workbookViewId="0">
      <selection activeCell="J7" sqref="J7"/>
    </sheetView>
  </sheetViews>
  <sheetFormatPr defaultRowHeight="14.4" x14ac:dyDescent="0.3"/>
  <cols>
    <col min="1" max="1" width="5" customWidth="1"/>
    <col min="2" max="5" width="22.77734375" customWidth="1"/>
    <col min="6" max="6" width="20.77734375" customWidth="1"/>
  </cols>
  <sheetData>
    <row r="1" spans="1:10" ht="18" customHeight="1" x14ac:dyDescent="0.3">
      <c r="A1" s="92" t="s">
        <v>0</v>
      </c>
      <c r="B1" s="93" t="s">
        <v>1</v>
      </c>
      <c r="C1" s="84" t="s">
        <v>47</v>
      </c>
      <c r="D1" s="85"/>
      <c r="E1" s="81" t="s">
        <v>2</v>
      </c>
      <c r="F1" s="79" t="s">
        <v>44</v>
      </c>
    </row>
    <row r="2" spans="1:10" ht="36" customHeight="1" x14ac:dyDescent="0.3">
      <c r="A2" s="92"/>
      <c r="B2" s="93"/>
      <c r="C2" s="86"/>
      <c r="D2" s="87"/>
      <c r="E2" s="81"/>
      <c r="F2" s="80"/>
    </row>
    <row r="3" spans="1:10" ht="60" customHeight="1" x14ac:dyDescent="0.3">
      <c r="A3" s="67">
        <v>1</v>
      </c>
      <c r="B3" s="68" t="s">
        <v>53</v>
      </c>
      <c r="C3" s="88" t="s">
        <v>48</v>
      </c>
      <c r="D3" s="89"/>
      <c r="E3" s="73">
        <v>2021</v>
      </c>
      <c r="F3" s="74">
        <v>18776</v>
      </c>
      <c r="H3" s="2"/>
      <c r="J3" s="75" t="s">
        <v>45</v>
      </c>
    </row>
    <row r="4" spans="1:10" ht="60" customHeight="1" x14ac:dyDescent="0.3">
      <c r="A4" s="67">
        <v>2</v>
      </c>
      <c r="B4" s="68" t="s">
        <v>54</v>
      </c>
      <c r="C4" s="88" t="s">
        <v>49</v>
      </c>
      <c r="D4" s="89"/>
      <c r="E4" s="67">
        <v>2020</v>
      </c>
      <c r="F4" s="69">
        <f>10000+9286.52</f>
        <v>19286.52</v>
      </c>
      <c r="H4" s="2"/>
    </row>
    <row r="5" spans="1:10" ht="60" customHeight="1" x14ac:dyDescent="0.3">
      <c r="A5" s="67">
        <v>3</v>
      </c>
      <c r="B5" s="68" t="s">
        <v>55</v>
      </c>
      <c r="C5" s="88" t="s">
        <v>50</v>
      </c>
      <c r="D5" s="89"/>
      <c r="E5" s="67">
        <v>2021</v>
      </c>
      <c r="F5" s="69">
        <f>5761.9+8642.85</f>
        <v>14404.75</v>
      </c>
    </row>
    <row r="6" spans="1:10" ht="60" customHeight="1" x14ac:dyDescent="0.3">
      <c r="A6" s="67">
        <v>4</v>
      </c>
      <c r="B6" s="68" t="s">
        <v>56</v>
      </c>
      <c r="C6" s="88" t="s">
        <v>51</v>
      </c>
      <c r="D6" s="89"/>
      <c r="E6" s="67">
        <v>2022</v>
      </c>
      <c r="F6" s="69">
        <v>1500</v>
      </c>
    </row>
    <row r="7" spans="1:10" ht="60" customHeight="1" x14ac:dyDescent="0.3">
      <c r="A7" s="67">
        <v>5</v>
      </c>
      <c r="B7" s="68" t="s">
        <v>57</v>
      </c>
      <c r="C7" s="88" t="s">
        <v>51</v>
      </c>
      <c r="D7" s="89"/>
      <c r="E7" s="67">
        <v>2022</v>
      </c>
      <c r="F7" s="69">
        <v>1000</v>
      </c>
    </row>
    <row r="8" spans="1:10" ht="60" customHeight="1" x14ac:dyDescent="0.3">
      <c r="A8" s="67">
        <v>6</v>
      </c>
      <c r="B8" s="68" t="s">
        <v>58</v>
      </c>
      <c r="C8" s="88" t="s">
        <v>51</v>
      </c>
      <c r="D8" s="89"/>
      <c r="E8" s="67">
        <v>2022</v>
      </c>
      <c r="F8" s="67">
        <v>765.29</v>
      </c>
    </row>
    <row r="9" spans="1:10" ht="60" customHeight="1" thickBot="1" x14ac:dyDescent="0.35">
      <c r="A9" s="70">
        <v>7</v>
      </c>
      <c r="B9" s="70" t="s">
        <v>8</v>
      </c>
      <c r="C9" s="90" t="s">
        <v>52</v>
      </c>
      <c r="D9" s="91"/>
      <c r="E9" s="70">
        <v>2022</v>
      </c>
      <c r="F9" s="71">
        <v>26582.02</v>
      </c>
    </row>
    <row r="10" spans="1:10" ht="60" customHeight="1" thickBot="1" x14ac:dyDescent="0.35">
      <c r="A10" s="82" t="s">
        <v>46</v>
      </c>
      <c r="B10" s="83"/>
      <c r="C10" s="83"/>
      <c r="D10" s="83"/>
      <c r="E10" s="83"/>
      <c r="F10" s="72">
        <f>SUM(F3:F9)</f>
        <v>82314.58</v>
      </c>
    </row>
    <row r="11" spans="1:10" ht="40.049999999999997" customHeight="1" x14ac:dyDescent="0.3">
      <c r="A11" s="1"/>
      <c r="B11" s="1"/>
      <c r="C11" s="1"/>
      <c r="D11" s="1"/>
      <c r="E11" s="1"/>
      <c r="F11" s="1"/>
    </row>
    <row r="12" spans="1:10" ht="70.05" customHeight="1" x14ac:dyDescent="0.3">
      <c r="A12" s="1"/>
      <c r="B12" s="1"/>
      <c r="C12" s="1"/>
      <c r="D12" s="1"/>
      <c r="E12" s="1"/>
      <c r="F12" s="1"/>
    </row>
    <row r="13" spans="1:10" ht="70.05" customHeight="1" x14ac:dyDescent="0.3">
      <c r="A13" s="1"/>
      <c r="B13" s="1"/>
      <c r="C13" s="1"/>
      <c r="D13" s="1"/>
      <c r="E13" s="1"/>
      <c r="F13" s="1"/>
    </row>
    <row r="14" spans="1:10" ht="70.05" customHeight="1" x14ac:dyDescent="0.3"/>
    <row r="15" spans="1:10" ht="70.05" customHeight="1" x14ac:dyDescent="0.3"/>
    <row r="16" spans="1:10" ht="70.05" customHeight="1" x14ac:dyDescent="0.3"/>
    <row r="17" ht="70.05" customHeight="1" x14ac:dyDescent="0.3"/>
    <row r="18" ht="70.05" customHeight="1" x14ac:dyDescent="0.3"/>
    <row r="19" ht="70.05" customHeight="1" x14ac:dyDescent="0.3"/>
    <row r="20" ht="70.05" customHeight="1" x14ac:dyDescent="0.3"/>
    <row r="21" ht="70.05" customHeight="1" x14ac:dyDescent="0.3"/>
    <row r="22" ht="70.05" customHeight="1" x14ac:dyDescent="0.3"/>
    <row r="23" ht="70.05" customHeight="1" x14ac:dyDescent="0.3"/>
    <row r="24" ht="70.05" customHeight="1" x14ac:dyDescent="0.3"/>
    <row r="25" ht="70.05" customHeight="1" x14ac:dyDescent="0.3"/>
    <row r="26" ht="70.05" customHeight="1" x14ac:dyDescent="0.3"/>
    <row r="27" ht="70.05" customHeight="1" x14ac:dyDescent="0.3"/>
    <row r="28" ht="70.05" customHeight="1" x14ac:dyDescent="0.3"/>
    <row r="29" ht="70.05" customHeight="1" x14ac:dyDescent="0.3"/>
    <row r="30" ht="70.05" customHeight="1" x14ac:dyDescent="0.3"/>
    <row r="31" ht="70.05" customHeight="1" x14ac:dyDescent="0.3"/>
    <row r="32" ht="70.05" customHeight="1" x14ac:dyDescent="0.3"/>
    <row r="33" ht="70.05" customHeight="1" x14ac:dyDescent="0.3"/>
    <row r="34" ht="70.05" customHeight="1" x14ac:dyDescent="0.3"/>
    <row r="35" ht="70.05" customHeight="1" x14ac:dyDescent="0.3"/>
    <row r="36" ht="70.05" customHeight="1" x14ac:dyDescent="0.3"/>
    <row r="37" ht="70.05" customHeight="1" x14ac:dyDescent="0.3"/>
    <row r="38" ht="70.05" customHeight="1" x14ac:dyDescent="0.3"/>
    <row r="39" ht="70.05" customHeight="1" x14ac:dyDescent="0.3"/>
    <row r="40" ht="70.05" customHeight="1" x14ac:dyDescent="0.3"/>
    <row r="41" ht="70.05" customHeight="1" x14ac:dyDescent="0.3"/>
    <row r="42" ht="70.05" customHeight="1" x14ac:dyDescent="0.3"/>
    <row r="43" ht="70.05" customHeight="1" x14ac:dyDescent="0.3"/>
    <row r="44" ht="70.05" customHeight="1" x14ac:dyDescent="0.3"/>
    <row r="45" ht="70.05" customHeight="1" x14ac:dyDescent="0.3"/>
    <row r="46" ht="70.05" customHeight="1" x14ac:dyDescent="0.3"/>
    <row r="47" ht="70.05" customHeight="1" x14ac:dyDescent="0.3"/>
    <row r="48" ht="70.05" customHeight="1" x14ac:dyDescent="0.3"/>
    <row r="49" ht="70.05" customHeight="1" x14ac:dyDescent="0.3"/>
    <row r="50" ht="70.05" customHeight="1" x14ac:dyDescent="0.3"/>
    <row r="51" ht="70.05" customHeight="1" x14ac:dyDescent="0.3"/>
    <row r="52" ht="70.05" customHeight="1" x14ac:dyDescent="0.3"/>
    <row r="53" ht="70.05" customHeight="1" x14ac:dyDescent="0.3"/>
    <row r="54" ht="70.05" customHeight="1" x14ac:dyDescent="0.3"/>
    <row r="55" ht="70.05" customHeight="1" x14ac:dyDescent="0.3"/>
    <row r="56" ht="70.05" customHeight="1" x14ac:dyDescent="0.3"/>
    <row r="57" ht="70.05" customHeight="1" x14ac:dyDescent="0.3"/>
    <row r="58" ht="70.05" customHeight="1" x14ac:dyDescent="0.3"/>
    <row r="59" ht="70.05" customHeight="1" x14ac:dyDescent="0.3"/>
    <row r="60" ht="70.05" customHeight="1" x14ac:dyDescent="0.3"/>
    <row r="61" ht="70.05" customHeight="1" x14ac:dyDescent="0.3"/>
    <row r="62" ht="70.05" customHeight="1" x14ac:dyDescent="0.3"/>
    <row r="63" ht="70.05" customHeight="1" x14ac:dyDescent="0.3"/>
    <row r="64" ht="70.05" customHeight="1" x14ac:dyDescent="0.3"/>
    <row r="65" ht="70.05" customHeight="1" x14ac:dyDescent="0.3"/>
    <row r="66" ht="70.05" customHeight="1" x14ac:dyDescent="0.3"/>
    <row r="67" ht="70.05" customHeight="1" x14ac:dyDescent="0.3"/>
    <row r="68" ht="70.05" customHeight="1" x14ac:dyDescent="0.3"/>
    <row r="69" ht="70.05" customHeight="1" x14ac:dyDescent="0.3"/>
    <row r="70" ht="70.05" customHeight="1" x14ac:dyDescent="0.3"/>
    <row r="71" ht="70.05" customHeight="1" x14ac:dyDescent="0.3"/>
    <row r="72" ht="70.05" customHeight="1" x14ac:dyDescent="0.3"/>
    <row r="73" ht="70.05" customHeight="1" x14ac:dyDescent="0.3"/>
    <row r="74" ht="70.05" customHeight="1" x14ac:dyDescent="0.3"/>
    <row r="75" ht="70.05" customHeight="1" x14ac:dyDescent="0.3"/>
    <row r="76" ht="70.05" customHeight="1" x14ac:dyDescent="0.3"/>
    <row r="77" ht="70.05" customHeight="1" x14ac:dyDescent="0.3"/>
    <row r="78" ht="70.05" customHeight="1" x14ac:dyDescent="0.3"/>
    <row r="79" ht="70.05" customHeight="1" x14ac:dyDescent="0.3"/>
    <row r="80" ht="70.05" customHeight="1" x14ac:dyDescent="0.3"/>
    <row r="81" ht="70.05" customHeight="1" x14ac:dyDescent="0.3"/>
    <row r="82" ht="70.05" customHeight="1" x14ac:dyDescent="0.3"/>
    <row r="83" ht="70.05" customHeight="1" x14ac:dyDescent="0.3"/>
    <row r="84" ht="70.05" customHeight="1" x14ac:dyDescent="0.3"/>
    <row r="85" ht="70.05" customHeight="1" x14ac:dyDescent="0.3"/>
    <row r="86" ht="70.05" customHeight="1" x14ac:dyDescent="0.3"/>
    <row r="87" ht="70.05" customHeight="1" x14ac:dyDescent="0.3"/>
    <row r="88" ht="70.05" customHeight="1" x14ac:dyDescent="0.3"/>
    <row r="89" ht="70.05" customHeight="1" x14ac:dyDescent="0.3"/>
    <row r="90" ht="70.05" customHeight="1" x14ac:dyDescent="0.3"/>
    <row r="91" ht="70.05" customHeight="1" x14ac:dyDescent="0.3"/>
    <row r="92" ht="70.05" customHeight="1" x14ac:dyDescent="0.3"/>
    <row r="93" ht="70.05" customHeight="1" x14ac:dyDescent="0.3"/>
    <row r="94" ht="70.05" customHeight="1" x14ac:dyDescent="0.3"/>
    <row r="95" ht="70.05" customHeight="1" x14ac:dyDescent="0.3"/>
    <row r="96" ht="70.05" customHeight="1" x14ac:dyDescent="0.3"/>
    <row r="97" ht="70.05" customHeight="1" x14ac:dyDescent="0.3"/>
    <row r="98" ht="70.05" customHeight="1" x14ac:dyDescent="0.3"/>
    <row r="99" ht="70.05" customHeight="1" x14ac:dyDescent="0.3"/>
    <row r="100" ht="70.05" customHeight="1" x14ac:dyDescent="0.3"/>
    <row r="101" ht="70.05" customHeight="1" x14ac:dyDescent="0.3"/>
    <row r="102" ht="70.05" customHeight="1" x14ac:dyDescent="0.3"/>
    <row r="103" ht="70.05" customHeight="1" x14ac:dyDescent="0.3"/>
    <row r="104" ht="70.05" customHeight="1" x14ac:dyDescent="0.3"/>
    <row r="105" ht="70.05" customHeight="1" x14ac:dyDescent="0.3"/>
    <row r="106" ht="70.05" customHeight="1" x14ac:dyDescent="0.3"/>
    <row r="107" ht="70.05" customHeight="1" x14ac:dyDescent="0.3"/>
    <row r="108" ht="70.05" customHeight="1" x14ac:dyDescent="0.3"/>
    <row r="109" ht="70.05" customHeight="1" x14ac:dyDescent="0.3"/>
    <row r="110" ht="70.05" customHeight="1" x14ac:dyDescent="0.3"/>
    <row r="111" ht="70.05" customHeight="1" x14ac:dyDescent="0.3"/>
    <row r="112" ht="70.05" customHeight="1" x14ac:dyDescent="0.3"/>
    <row r="113" ht="70.05" customHeight="1" x14ac:dyDescent="0.3"/>
    <row r="114" ht="70.05" customHeight="1" x14ac:dyDescent="0.3"/>
    <row r="115" ht="70.05" customHeight="1" x14ac:dyDescent="0.3"/>
    <row r="116" ht="70.05" customHeight="1" x14ac:dyDescent="0.3"/>
    <row r="117" ht="70.05" customHeight="1" x14ac:dyDescent="0.3"/>
    <row r="118" ht="70.05" customHeight="1" x14ac:dyDescent="0.3"/>
    <row r="119" ht="70.05" customHeight="1" x14ac:dyDescent="0.3"/>
    <row r="120" ht="70.05" customHeight="1" x14ac:dyDescent="0.3"/>
    <row r="121" ht="70.05" customHeight="1" x14ac:dyDescent="0.3"/>
    <row r="122" ht="70.05" customHeight="1" x14ac:dyDescent="0.3"/>
    <row r="123" ht="70.05" customHeight="1" x14ac:dyDescent="0.3"/>
    <row r="124" ht="70.05" customHeight="1" x14ac:dyDescent="0.3"/>
    <row r="125" ht="70.05" customHeight="1" x14ac:dyDescent="0.3"/>
    <row r="126" ht="70.05" customHeight="1" x14ac:dyDescent="0.3"/>
    <row r="127" ht="70.05" customHeight="1" x14ac:dyDescent="0.3"/>
    <row r="128" ht="70.05" customHeight="1" x14ac:dyDescent="0.3"/>
    <row r="129" ht="70.05" customHeight="1" x14ac:dyDescent="0.3"/>
    <row r="130" ht="70.05" customHeight="1" x14ac:dyDescent="0.3"/>
    <row r="131" ht="70.05" customHeight="1" x14ac:dyDescent="0.3"/>
    <row r="132" ht="70.05" customHeight="1" x14ac:dyDescent="0.3"/>
    <row r="133" ht="70.05" customHeight="1" x14ac:dyDescent="0.3"/>
    <row r="134" ht="70.05" customHeight="1" x14ac:dyDescent="0.3"/>
    <row r="135" ht="70.05" customHeight="1" x14ac:dyDescent="0.3"/>
    <row r="136" ht="70.05" customHeight="1" x14ac:dyDescent="0.3"/>
    <row r="137" ht="70.05" customHeight="1" x14ac:dyDescent="0.3"/>
    <row r="138" ht="70.05" customHeight="1" x14ac:dyDescent="0.3"/>
    <row r="139" ht="70.05" customHeight="1" x14ac:dyDescent="0.3"/>
    <row r="140" ht="70.05" customHeight="1" x14ac:dyDescent="0.3"/>
    <row r="141" ht="70.05" customHeight="1" x14ac:dyDescent="0.3"/>
    <row r="142" ht="70.05" customHeight="1" x14ac:dyDescent="0.3"/>
    <row r="143" ht="70.05" customHeight="1" x14ac:dyDescent="0.3"/>
    <row r="144" ht="70.05" customHeight="1" x14ac:dyDescent="0.3"/>
    <row r="145" ht="70.05" customHeight="1" x14ac:dyDescent="0.3"/>
    <row r="146" ht="70.05" customHeight="1" x14ac:dyDescent="0.3"/>
    <row r="147" ht="70.05" customHeight="1" x14ac:dyDescent="0.3"/>
    <row r="148" ht="70.05" customHeight="1" x14ac:dyDescent="0.3"/>
    <row r="149" ht="70.05" customHeight="1" x14ac:dyDescent="0.3"/>
    <row r="150" ht="70.05" customHeight="1" x14ac:dyDescent="0.3"/>
    <row r="151" ht="70.05" customHeight="1" x14ac:dyDescent="0.3"/>
    <row r="152" ht="70.05" customHeight="1" x14ac:dyDescent="0.3"/>
    <row r="153" ht="70.05" customHeight="1" x14ac:dyDescent="0.3"/>
    <row r="154" ht="70.05" customHeight="1" x14ac:dyDescent="0.3"/>
    <row r="155" ht="70.05" customHeight="1" x14ac:dyDescent="0.3"/>
    <row r="156" ht="70.05" customHeight="1" x14ac:dyDescent="0.3"/>
    <row r="157" ht="70.05" customHeight="1" x14ac:dyDescent="0.3"/>
    <row r="158" ht="70.05" customHeight="1" x14ac:dyDescent="0.3"/>
    <row r="159" ht="70.05" customHeight="1" x14ac:dyDescent="0.3"/>
    <row r="160" ht="70.05" customHeight="1" x14ac:dyDescent="0.3"/>
    <row r="161" ht="70.05" customHeight="1" x14ac:dyDescent="0.3"/>
    <row r="162" ht="70.05" customHeight="1" x14ac:dyDescent="0.3"/>
    <row r="163" ht="70.05" customHeight="1" x14ac:dyDescent="0.3"/>
    <row r="164" ht="70.05" customHeight="1" x14ac:dyDescent="0.3"/>
    <row r="165" ht="70.05" customHeight="1" x14ac:dyDescent="0.3"/>
    <row r="166" ht="70.05" customHeight="1" x14ac:dyDescent="0.3"/>
    <row r="167" ht="70.05" customHeight="1" x14ac:dyDescent="0.3"/>
    <row r="168" ht="70.05" customHeight="1" x14ac:dyDescent="0.3"/>
    <row r="169" ht="70.05" customHeight="1" x14ac:dyDescent="0.3"/>
    <row r="170" ht="70.05" customHeight="1" x14ac:dyDescent="0.3"/>
    <row r="171" ht="70.05" customHeight="1" x14ac:dyDescent="0.3"/>
    <row r="172" ht="70.05" customHeight="1" x14ac:dyDescent="0.3"/>
    <row r="173" ht="70.05" customHeight="1" x14ac:dyDescent="0.3"/>
    <row r="174" ht="70.05" customHeight="1" x14ac:dyDescent="0.3"/>
    <row r="175" ht="70.05" customHeight="1" x14ac:dyDescent="0.3"/>
    <row r="176" ht="70.05" customHeight="1" x14ac:dyDescent="0.3"/>
    <row r="177" ht="70.05" customHeight="1" x14ac:dyDescent="0.3"/>
    <row r="178" ht="70.05" customHeight="1" x14ac:dyDescent="0.3"/>
    <row r="179" ht="70.05" customHeight="1" x14ac:dyDescent="0.3"/>
    <row r="180" ht="70.05" customHeight="1" x14ac:dyDescent="0.3"/>
    <row r="181" ht="70.05" customHeight="1" x14ac:dyDescent="0.3"/>
    <row r="182" ht="70.05" customHeight="1" x14ac:dyDescent="0.3"/>
    <row r="183" ht="70.05" customHeight="1" x14ac:dyDescent="0.3"/>
    <row r="184" ht="70.05" customHeight="1" x14ac:dyDescent="0.3"/>
    <row r="185" ht="70.05" customHeight="1" x14ac:dyDescent="0.3"/>
    <row r="186" ht="70.05" customHeight="1" x14ac:dyDescent="0.3"/>
    <row r="187" ht="70.05" customHeight="1" x14ac:dyDescent="0.3"/>
    <row r="188" ht="70.05" customHeight="1" x14ac:dyDescent="0.3"/>
    <row r="189" ht="70.05" customHeight="1" x14ac:dyDescent="0.3"/>
    <row r="190" ht="70.05" customHeight="1" x14ac:dyDescent="0.3"/>
    <row r="191" ht="70.05" customHeight="1" x14ac:dyDescent="0.3"/>
    <row r="192" ht="70.05" customHeight="1" x14ac:dyDescent="0.3"/>
    <row r="193" ht="70.05" customHeight="1" x14ac:dyDescent="0.3"/>
    <row r="194" ht="70.05" customHeight="1" x14ac:dyDescent="0.3"/>
    <row r="195" ht="70.05" customHeight="1" x14ac:dyDescent="0.3"/>
    <row r="196" ht="70.05" customHeight="1" x14ac:dyDescent="0.3"/>
    <row r="197" ht="70.05" customHeight="1" x14ac:dyDescent="0.3"/>
    <row r="198" ht="70.05" customHeight="1" x14ac:dyDescent="0.3"/>
    <row r="199" ht="70.05" customHeight="1" x14ac:dyDescent="0.3"/>
    <row r="200" ht="70.05" customHeight="1" x14ac:dyDescent="0.3"/>
    <row r="201" ht="70.05" customHeight="1" x14ac:dyDescent="0.3"/>
    <row r="202" ht="70.05" customHeight="1" x14ac:dyDescent="0.3"/>
    <row r="203" ht="70.05" customHeight="1" x14ac:dyDescent="0.3"/>
    <row r="204" ht="70.05" customHeight="1" x14ac:dyDescent="0.3"/>
    <row r="205" ht="70.05" customHeight="1" x14ac:dyDescent="0.3"/>
    <row r="206" ht="70.05" customHeight="1" x14ac:dyDescent="0.3"/>
    <row r="207" ht="70.05" customHeight="1" x14ac:dyDescent="0.3"/>
    <row r="208" ht="70.05" customHeight="1" x14ac:dyDescent="0.3"/>
    <row r="209" ht="70.05" customHeight="1" x14ac:dyDescent="0.3"/>
    <row r="210" ht="70.05" customHeight="1" x14ac:dyDescent="0.3"/>
    <row r="211" ht="70.05" customHeight="1" x14ac:dyDescent="0.3"/>
    <row r="212" ht="70.05" customHeight="1" x14ac:dyDescent="0.3"/>
    <row r="213" ht="70.05" customHeight="1" x14ac:dyDescent="0.3"/>
    <row r="214" ht="70.05" customHeight="1" x14ac:dyDescent="0.3"/>
    <row r="215" ht="70.05" customHeight="1" x14ac:dyDescent="0.3"/>
    <row r="216" ht="70.05" customHeight="1" x14ac:dyDescent="0.3"/>
    <row r="217" ht="70.05" customHeight="1" x14ac:dyDescent="0.3"/>
    <row r="218" ht="70.05" customHeight="1" x14ac:dyDescent="0.3"/>
    <row r="219" ht="70.05" customHeight="1" x14ac:dyDescent="0.3"/>
    <row r="220" ht="70.05" customHeight="1" x14ac:dyDescent="0.3"/>
    <row r="221" ht="70.05" customHeight="1" x14ac:dyDescent="0.3"/>
    <row r="222" ht="70.05" customHeight="1" x14ac:dyDescent="0.3"/>
    <row r="223" ht="70.05" customHeight="1" x14ac:dyDescent="0.3"/>
    <row r="224" ht="70.05" customHeight="1" x14ac:dyDescent="0.3"/>
    <row r="225" ht="70.05" customHeight="1" x14ac:dyDescent="0.3"/>
    <row r="226" ht="70.05" customHeight="1" x14ac:dyDescent="0.3"/>
    <row r="227" ht="70.05" customHeight="1" x14ac:dyDescent="0.3"/>
    <row r="228" ht="70.05" customHeight="1" x14ac:dyDescent="0.3"/>
    <row r="229" ht="70.05" customHeight="1" x14ac:dyDescent="0.3"/>
    <row r="230" ht="70.05" customHeight="1" x14ac:dyDescent="0.3"/>
    <row r="231" ht="70.05" customHeight="1" x14ac:dyDescent="0.3"/>
    <row r="232" ht="70.05" customHeight="1" x14ac:dyDescent="0.3"/>
    <row r="233" ht="70.05" customHeight="1" x14ac:dyDescent="0.3"/>
    <row r="234" ht="70.05" customHeight="1" x14ac:dyDescent="0.3"/>
    <row r="235" ht="70.05" customHeight="1" x14ac:dyDescent="0.3"/>
    <row r="236" ht="70.05" customHeight="1" x14ac:dyDescent="0.3"/>
    <row r="237" ht="70.05" customHeight="1" x14ac:dyDescent="0.3"/>
    <row r="238" ht="70.05" customHeight="1" x14ac:dyDescent="0.3"/>
    <row r="239" ht="70.05" customHeight="1" x14ac:dyDescent="0.3"/>
    <row r="240" ht="70.05" customHeight="1" x14ac:dyDescent="0.3"/>
    <row r="241" ht="70.05" customHeight="1" x14ac:dyDescent="0.3"/>
    <row r="242" ht="70.05" customHeight="1" x14ac:dyDescent="0.3"/>
    <row r="243" ht="70.05" customHeight="1" x14ac:dyDescent="0.3"/>
    <row r="244" ht="70.05" customHeight="1" x14ac:dyDescent="0.3"/>
    <row r="245" ht="70.05" customHeight="1" x14ac:dyDescent="0.3"/>
    <row r="246" ht="70.05" customHeight="1" x14ac:dyDescent="0.3"/>
    <row r="247" ht="70.05" customHeight="1" x14ac:dyDescent="0.3"/>
    <row r="248" ht="70.05" customHeight="1" x14ac:dyDescent="0.3"/>
    <row r="249" ht="70.05" customHeight="1" x14ac:dyDescent="0.3"/>
    <row r="250" ht="70.05" customHeight="1" x14ac:dyDescent="0.3"/>
    <row r="251" ht="70.05" customHeight="1" x14ac:dyDescent="0.3"/>
    <row r="252" ht="70.05" customHeight="1" x14ac:dyDescent="0.3"/>
    <row r="253" ht="70.05" customHeight="1" x14ac:dyDescent="0.3"/>
    <row r="254" ht="70.05" customHeight="1" x14ac:dyDescent="0.3"/>
    <row r="255" ht="70.05" customHeight="1" x14ac:dyDescent="0.3"/>
    <row r="256" ht="70.05" customHeight="1" x14ac:dyDescent="0.3"/>
    <row r="257" ht="70.05" customHeight="1" x14ac:dyDescent="0.3"/>
  </sheetData>
  <mergeCells count="13">
    <mergeCell ref="F1:F2"/>
    <mergeCell ref="E1:E2"/>
    <mergeCell ref="A10:E10"/>
    <mergeCell ref="C1:D2"/>
    <mergeCell ref="C3:D3"/>
    <mergeCell ref="C4:D4"/>
    <mergeCell ref="C5:D5"/>
    <mergeCell ref="C6:D6"/>
    <mergeCell ref="C7:D7"/>
    <mergeCell ref="C8:D8"/>
    <mergeCell ref="C9:D9"/>
    <mergeCell ref="A1:A2"/>
    <mergeCell ref="B1:B2"/>
  </mergeCells>
  <pageMargins left="0.7" right="0.7" top="0.75" bottom="0.75" header="0.3" footer="0.3"/>
  <pageSetup paperSize="9" scale="91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5984-2E60-43EB-A4E1-4485207CEE6F}">
  <dimension ref="A1:K115"/>
  <sheetViews>
    <sheetView tabSelected="1" topLeftCell="A23" workbookViewId="0">
      <selection sqref="A1:D1"/>
    </sheetView>
  </sheetViews>
  <sheetFormatPr defaultRowHeight="16.05" customHeight="1" x14ac:dyDescent="0.3"/>
  <cols>
    <col min="1" max="1" width="42.44140625" customWidth="1"/>
    <col min="2" max="4" width="12.77734375" customWidth="1"/>
    <col min="5" max="5" width="11.6640625" style="18" bestFit="1" customWidth="1"/>
    <col min="6" max="6" width="12" style="18" bestFit="1" customWidth="1"/>
    <col min="7" max="7" width="10.88671875" style="18" bestFit="1" customWidth="1"/>
    <col min="8" max="11" width="8.88671875" style="18"/>
  </cols>
  <sheetData>
    <row r="1" spans="1:7" ht="25.95" customHeight="1" x14ac:dyDescent="0.3">
      <c r="A1" s="95" t="s">
        <v>85</v>
      </c>
      <c r="B1" s="95"/>
      <c r="C1" s="95"/>
      <c r="D1" s="95"/>
    </row>
    <row r="2" spans="1:7" ht="16.05" customHeight="1" x14ac:dyDescent="0.3">
      <c r="A2" s="96"/>
      <c r="B2" s="79" t="s">
        <v>4</v>
      </c>
      <c r="C2" s="94" t="s">
        <v>5</v>
      </c>
      <c r="D2" s="94"/>
      <c r="E2" s="16"/>
    </row>
    <row r="3" spans="1:7" ht="25.2" customHeight="1" x14ac:dyDescent="0.3">
      <c r="A3" s="97"/>
      <c r="B3" s="80"/>
      <c r="C3" s="23" t="s">
        <v>29</v>
      </c>
      <c r="D3" s="78" t="s">
        <v>70</v>
      </c>
    </row>
    <row r="4" spans="1:7" ht="16.05" customHeight="1" x14ac:dyDescent="0.3">
      <c r="A4" s="63" t="s">
        <v>30</v>
      </c>
      <c r="B4" s="64">
        <f>+B11+B5</f>
        <v>59364.75</v>
      </c>
      <c r="C4" s="65">
        <v>33864.75</v>
      </c>
      <c r="D4" s="66">
        <f>+B5</f>
        <v>25500</v>
      </c>
      <c r="E4" s="16"/>
      <c r="F4" s="16"/>
    </row>
    <row r="5" spans="1:7" ht="16.05" customHeight="1" x14ac:dyDescent="0.3">
      <c r="A5" s="38" t="s">
        <v>33</v>
      </c>
      <c r="B5" s="26">
        <v>25500</v>
      </c>
      <c r="C5" s="30"/>
      <c r="D5" s="26"/>
      <c r="E5" s="19"/>
      <c r="F5" s="16"/>
      <c r="G5" s="16"/>
    </row>
    <row r="6" spans="1:7" ht="16.05" customHeight="1" x14ac:dyDescent="0.3">
      <c r="A6" s="36" t="s">
        <v>13</v>
      </c>
      <c r="B6" s="32">
        <f>+B7+B8</f>
        <v>9500</v>
      </c>
      <c r="C6" s="4"/>
      <c r="D6" s="4"/>
      <c r="E6" s="19"/>
    </row>
    <row r="7" spans="1:7" ht="16.05" customHeight="1" x14ac:dyDescent="0.3">
      <c r="A7" s="6" t="s">
        <v>14</v>
      </c>
      <c r="B7" s="5">
        <v>3000</v>
      </c>
      <c r="C7" s="4"/>
      <c r="D7" s="4"/>
      <c r="E7" s="19"/>
      <c r="G7" s="16"/>
    </row>
    <row r="8" spans="1:7" ht="16.05" customHeight="1" x14ac:dyDescent="0.3">
      <c r="A8" s="35" t="s">
        <v>6</v>
      </c>
      <c r="B8" s="5">
        <v>6500</v>
      </c>
      <c r="C8" s="4"/>
      <c r="D8" s="4"/>
      <c r="E8" s="19"/>
      <c r="G8" s="16"/>
    </row>
    <row r="9" spans="1:7" ht="16.05" customHeight="1" x14ac:dyDescent="0.3">
      <c r="A9" s="37" t="s">
        <v>32</v>
      </c>
      <c r="B9" s="33">
        <v>10000</v>
      </c>
      <c r="C9" s="4"/>
      <c r="D9" s="4"/>
      <c r="E9" s="19"/>
    </row>
    <row r="10" spans="1:7" ht="16.05" customHeight="1" x14ac:dyDescent="0.3">
      <c r="A10" s="9" t="s">
        <v>68</v>
      </c>
      <c r="B10" s="27">
        <v>6000</v>
      </c>
      <c r="C10" s="4"/>
      <c r="D10" s="4"/>
      <c r="E10" s="16"/>
    </row>
    <row r="11" spans="1:7" ht="16.05" customHeight="1" x14ac:dyDescent="0.3">
      <c r="A11" s="9" t="s">
        <v>7</v>
      </c>
      <c r="B11" s="27">
        <v>33864.75</v>
      </c>
      <c r="C11" s="4"/>
      <c r="D11" s="4"/>
      <c r="E11" s="16"/>
    </row>
    <row r="12" spans="1:7" ht="16.05" customHeight="1" x14ac:dyDescent="0.3">
      <c r="A12" s="31" t="s">
        <v>19</v>
      </c>
      <c r="B12" s="3"/>
      <c r="C12" s="4"/>
      <c r="D12" s="4"/>
      <c r="E12" s="16"/>
    </row>
    <row r="13" spans="1:7" ht="19.95" customHeight="1" x14ac:dyDescent="0.3">
      <c r="A13" s="48" t="s">
        <v>71</v>
      </c>
      <c r="B13" s="49">
        <v>19460</v>
      </c>
      <c r="C13" s="50">
        <v>19460</v>
      </c>
      <c r="D13" s="50"/>
      <c r="E13" s="16"/>
    </row>
    <row r="14" spans="1:7" ht="19.95" customHeight="1" x14ac:dyDescent="0.3">
      <c r="A14" s="8" t="s">
        <v>74</v>
      </c>
      <c r="B14" s="4">
        <v>2700</v>
      </c>
      <c r="C14" s="4">
        <v>2700</v>
      </c>
      <c r="D14" s="4"/>
      <c r="E14" s="16"/>
      <c r="G14" s="16"/>
    </row>
    <row r="15" spans="1:7" ht="19.95" customHeight="1" x14ac:dyDescent="0.3">
      <c r="A15" s="8" t="s">
        <v>72</v>
      </c>
      <c r="B15" s="4">
        <v>4015</v>
      </c>
      <c r="C15" s="4">
        <v>4015</v>
      </c>
      <c r="D15" s="4"/>
      <c r="G15" s="16"/>
    </row>
    <row r="16" spans="1:7" ht="19.95" customHeight="1" x14ac:dyDescent="0.35">
      <c r="A16" s="10" t="s">
        <v>75</v>
      </c>
      <c r="B16" s="4">
        <v>210</v>
      </c>
      <c r="C16" s="4">
        <v>210</v>
      </c>
      <c r="D16" s="4"/>
      <c r="E16" s="29"/>
      <c r="G16" s="16"/>
    </row>
    <row r="17" spans="1:9" ht="19.95" customHeight="1" x14ac:dyDescent="0.3">
      <c r="A17" s="10" t="s">
        <v>73</v>
      </c>
      <c r="B17" s="4">
        <v>8125</v>
      </c>
      <c r="C17" s="4">
        <v>8125</v>
      </c>
      <c r="D17" s="4"/>
      <c r="G17" s="16"/>
    </row>
    <row r="18" spans="1:9" ht="19.95" customHeight="1" x14ac:dyDescent="0.3">
      <c r="A18" s="8" t="s">
        <v>22</v>
      </c>
      <c r="B18" s="4">
        <v>210</v>
      </c>
      <c r="C18" s="4">
        <v>210</v>
      </c>
      <c r="D18" s="4"/>
    </row>
    <row r="19" spans="1:9" ht="19.95" customHeight="1" x14ac:dyDescent="0.3">
      <c r="A19" s="10" t="s">
        <v>21</v>
      </c>
      <c r="B19" s="4">
        <v>4200</v>
      </c>
      <c r="C19" s="4">
        <v>4200</v>
      </c>
      <c r="D19" s="4"/>
      <c r="G19" s="16"/>
      <c r="I19" s="21"/>
    </row>
    <row r="20" spans="1:9" ht="19.95" customHeight="1" x14ac:dyDescent="0.3">
      <c r="A20" s="8"/>
      <c r="B20" s="4"/>
      <c r="C20" s="4"/>
      <c r="D20" s="4"/>
      <c r="G20" s="16"/>
      <c r="I20" s="21"/>
    </row>
    <row r="21" spans="1:9" ht="19.95" customHeight="1" x14ac:dyDescent="0.3">
      <c r="A21" s="8"/>
      <c r="B21" s="4"/>
      <c r="C21" s="4"/>
      <c r="D21" s="4"/>
      <c r="I21" s="21"/>
    </row>
    <row r="22" spans="1:9" ht="19.95" customHeight="1" x14ac:dyDescent="0.3">
      <c r="A22" s="8"/>
      <c r="B22" s="4"/>
      <c r="C22" s="4"/>
      <c r="D22" s="4"/>
    </row>
    <row r="23" spans="1:9" ht="25.05" customHeight="1" x14ac:dyDescent="0.3">
      <c r="A23" s="12" t="s">
        <v>84</v>
      </c>
      <c r="B23" s="49"/>
      <c r="C23" s="50"/>
      <c r="D23" s="50"/>
    </row>
    <row r="24" spans="1:9" ht="19.95" customHeight="1" x14ac:dyDescent="0.3">
      <c r="A24" s="8"/>
      <c r="B24" s="4"/>
      <c r="C24" s="4"/>
      <c r="D24" s="4"/>
    </row>
    <row r="25" spans="1:9" ht="19.95" customHeight="1" x14ac:dyDescent="0.3">
      <c r="A25" s="8"/>
      <c r="B25" s="4"/>
      <c r="C25" s="4"/>
      <c r="D25" s="4"/>
    </row>
    <row r="26" spans="1:9" ht="19.95" customHeight="1" x14ac:dyDescent="0.3">
      <c r="A26" s="10"/>
      <c r="B26" s="4"/>
      <c r="C26" s="4"/>
      <c r="D26" s="4"/>
    </row>
    <row r="27" spans="1:9" ht="19.95" customHeight="1" x14ac:dyDescent="0.3">
      <c r="A27" s="7"/>
      <c r="B27" s="4"/>
      <c r="C27" s="4"/>
      <c r="D27" s="4"/>
    </row>
    <row r="28" spans="1:9" ht="19.95" customHeight="1" x14ac:dyDescent="0.3">
      <c r="A28" s="8"/>
      <c r="B28" s="4"/>
      <c r="C28" s="4"/>
      <c r="D28" s="4"/>
    </row>
    <row r="29" spans="1:9" ht="19.95" customHeight="1" x14ac:dyDescent="0.3">
      <c r="A29" s="8"/>
      <c r="B29" s="4"/>
      <c r="C29" s="4"/>
      <c r="D29" s="4"/>
    </row>
    <row r="30" spans="1:9" ht="19.95" customHeight="1" x14ac:dyDescent="0.3">
      <c r="A30" s="8"/>
      <c r="B30" s="4"/>
      <c r="C30" s="4"/>
      <c r="D30" s="4"/>
    </row>
    <row r="31" spans="1:9" ht="19.95" customHeight="1" x14ac:dyDescent="0.3">
      <c r="A31" s="13" t="s">
        <v>3</v>
      </c>
      <c r="B31" s="49">
        <v>14404.75</v>
      </c>
      <c r="C31" s="50">
        <v>14404.75</v>
      </c>
      <c r="D31" s="50"/>
    </row>
    <row r="32" spans="1:9" ht="19.95" customHeight="1" x14ac:dyDescent="0.3">
      <c r="A32" s="8" t="s">
        <v>76</v>
      </c>
      <c r="B32" s="4">
        <v>850</v>
      </c>
      <c r="C32" s="4">
        <v>850</v>
      </c>
      <c r="D32" s="4"/>
    </row>
    <row r="33" spans="1:10" ht="19.95" customHeight="1" x14ac:dyDescent="0.3">
      <c r="A33" s="8" t="s">
        <v>27</v>
      </c>
      <c r="B33" s="4">
        <v>1200</v>
      </c>
      <c r="C33" s="4">
        <v>1200</v>
      </c>
      <c r="D33" s="4"/>
    </row>
    <row r="34" spans="1:10" ht="19.95" customHeight="1" x14ac:dyDescent="0.3">
      <c r="A34" s="8" t="s">
        <v>21</v>
      </c>
      <c r="B34" s="4">
        <v>2500</v>
      </c>
      <c r="C34" s="4">
        <v>2500</v>
      </c>
      <c r="D34" s="4"/>
    </row>
    <row r="35" spans="1:10" ht="19.95" customHeight="1" x14ac:dyDescent="0.3">
      <c r="A35" s="10" t="s">
        <v>17</v>
      </c>
      <c r="B35" s="4">
        <v>9414.75</v>
      </c>
      <c r="C35" s="4">
        <v>9414.75</v>
      </c>
      <c r="D35" s="4"/>
    </row>
    <row r="36" spans="1:10" ht="19.95" customHeight="1" x14ac:dyDescent="0.3">
      <c r="A36" s="8" t="s">
        <v>22</v>
      </c>
      <c r="B36" s="4">
        <f>500*0.88</f>
        <v>440</v>
      </c>
      <c r="C36" s="4">
        <v>440</v>
      </c>
      <c r="D36" s="4"/>
    </row>
    <row r="37" spans="1:10" ht="16.05" customHeight="1" x14ac:dyDescent="0.3">
      <c r="A37" s="31" t="s">
        <v>20</v>
      </c>
      <c r="B37" s="5"/>
      <c r="C37" s="4"/>
      <c r="D37" s="4"/>
      <c r="F37" s="19"/>
      <c r="G37" s="20"/>
      <c r="H37" s="21"/>
      <c r="I37" s="21"/>
      <c r="J37" s="21"/>
    </row>
    <row r="38" spans="1:10" ht="16.05" customHeight="1" x14ac:dyDescent="0.3">
      <c r="A38" s="51" t="s">
        <v>10</v>
      </c>
      <c r="B38" s="50">
        <v>1650</v>
      </c>
      <c r="C38" s="50">
        <v>1650</v>
      </c>
      <c r="D38" s="50"/>
      <c r="F38" s="21"/>
      <c r="G38" s="21"/>
      <c r="H38" s="21"/>
      <c r="I38" s="21"/>
      <c r="J38" s="21"/>
    </row>
    <row r="39" spans="1:10" ht="16.05" customHeight="1" x14ac:dyDescent="0.3">
      <c r="A39" s="8" t="s">
        <v>21</v>
      </c>
      <c r="B39" s="4">
        <v>950</v>
      </c>
      <c r="C39" s="4">
        <v>950</v>
      </c>
      <c r="D39" s="4"/>
      <c r="F39" s="19"/>
      <c r="G39" s="21"/>
      <c r="H39" s="21"/>
      <c r="I39" s="21"/>
      <c r="J39" s="21"/>
    </row>
    <row r="40" spans="1:10" ht="16.05" customHeight="1" x14ac:dyDescent="0.3">
      <c r="A40" s="8" t="s">
        <v>22</v>
      </c>
      <c r="B40" s="4">
        <v>125</v>
      </c>
      <c r="C40" s="4">
        <v>125</v>
      </c>
      <c r="D40" s="4"/>
      <c r="F40" s="21"/>
      <c r="G40" s="21"/>
      <c r="H40" s="21"/>
      <c r="I40" s="21"/>
      <c r="J40" s="21"/>
    </row>
    <row r="41" spans="1:10" ht="16.05" customHeight="1" x14ac:dyDescent="0.3">
      <c r="A41" s="8" t="s">
        <v>23</v>
      </c>
      <c r="B41" s="4">
        <v>12.5</v>
      </c>
      <c r="C41" s="4">
        <v>12.5</v>
      </c>
      <c r="D41" s="4"/>
      <c r="F41" s="21"/>
      <c r="G41" s="21"/>
      <c r="H41" s="21"/>
      <c r="I41" s="21"/>
      <c r="J41" s="21"/>
    </row>
    <row r="42" spans="1:10" ht="16.05" customHeight="1" x14ac:dyDescent="0.3">
      <c r="A42" s="10" t="s">
        <v>17</v>
      </c>
      <c r="B42" s="4">
        <f>375+50</f>
        <v>425</v>
      </c>
      <c r="C42" s="4">
        <f>375+50</f>
        <v>425</v>
      </c>
      <c r="D42" s="4"/>
      <c r="F42" s="21"/>
      <c r="G42" s="21"/>
      <c r="H42" s="21"/>
      <c r="I42" s="21"/>
      <c r="J42" s="21"/>
    </row>
    <row r="43" spans="1:10" ht="16.05" customHeight="1" x14ac:dyDescent="0.3">
      <c r="A43" s="10" t="s">
        <v>24</v>
      </c>
      <c r="B43" s="4">
        <v>112.5</v>
      </c>
      <c r="C43" s="4">
        <v>112.5</v>
      </c>
      <c r="D43" s="4"/>
      <c r="F43" s="21"/>
      <c r="G43" s="21"/>
      <c r="H43" s="21"/>
      <c r="I43" s="21"/>
      <c r="J43" s="21"/>
    </row>
    <row r="44" spans="1:10" ht="16.05" customHeight="1" x14ac:dyDescent="0.3">
      <c r="A44" s="10" t="s">
        <v>16</v>
      </c>
      <c r="B44" s="4">
        <v>25</v>
      </c>
      <c r="C44" s="4">
        <v>25</v>
      </c>
      <c r="D44" s="4"/>
      <c r="F44" s="21"/>
      <c r="G44" s="21"/>
      <c r="H44" s="21"/>
      <c r="I44" s="21"/>
      <c r="J44" s="21"/>
    </row>
    <row r="45" spans="1:10" ht="16.05" customHeight="1" x14ac:dyDescent="0.3">
      <c r="A45" s="8"/>
      <c r="B45" s="4"/>
      <c r="C45" s="4"/>
      <c r="D45" s="4"/>
      <c r="F45" s="21"/>
      <c r="G45" s="21"/>
      <c r="H45" s="21"/>
      <c r="I45" s="21"/>
      <c r="J45" s="21"/>
    </row>
    <row r="46" spans="1:10" ht="16.05" customHeight="1" x14ac:dyDescent="0.3">
      <c r="A46" s="31" t="s">
        <v>26</v>
      </c>
      <c r="B46" s="5"/>
      <c r="C46" s="4"/>
      <c r="D46" s="4"/>
      <c r="F46" s="21"/>
      <c r="G46" s="21"/>
      <c r="H46" s="21"/>
      <c r="I46" s="21"/>
      <c r="J46" s="21"/>
    </row>
    <row r="47" spans="1:10" ht="16.05" customHeight="1" x14ac:dyDescent="0.3">
      <c r="A47" s="14" t="s">
        <v>11</v>
      </c>
      <c r="B47" s="50">
        <v>1000</v>
      </c>
      <c r="C47" s="50">
        <f>+C48+C49+C50</f>
        <v>1000</v>
      </c>
      <c r="D47" s="50"/>
      <c r="F47" s="21"/>
      <c r="G47" s="21"/>
      <c r="H47" s="21"/>
      <c r="I47" s="21"/>
      <c r="J47" s="21"/>
    </row>
    <row r="48" spans="1:10" ht="16.05" customHeight="1" x14ac:dyDescent="0.3">
      <c r="A48" s="8" t="s">
        <v>77</v>
      </c>
      <c r="B48" s="4">
        <v>375</v>
      </c>
      <c r="C48" s="4">
        <v>375</v>
      </c>
      <c r="D48" s="4"/>
      <c r="F48" s="21"/>
      <c r="G48" s="21"/>
      <c r="H48" s="21"/>
      <c r="I48" s="21"/>
      <c r="J48" s="21"/>
    </row>
    <row r="49" spans="1:10" ht="16.05" customHeight="1" x14ac:dyDescent="0.3">
      <c r="A49" s="10" t="s">
        <v>17</v>
      </c>
      <c r="B49" s="4">
        <f>2500*0.25</f>
        <v>625</v>
      </c>
      <c r="C49" s="4">
        <f>2500*0.25</f>
        <v>625</v>
      </c>
      <c r="D49" s="4"/>
      <c r="F49" s="21"/>
      <c r="G49" s="21"/>
      <c r="H49" s="21"/>
      <c r="I49" s="21"/>
      <c r="J49" s="21"/>
    </row>
    <row r="50" spans="1:10" ht="16.05" customHeight="1" x14ac:dyDescent="0.3">
      <c r="A50" s="8"/>
      <c r="B50" s="4"/>
      <c r="C50" s="4"/>
      <c r="D50" s="4"/>
      <c r="F50" s="21"/>
      <c r="G50" s="21"/>
      <c r="H50" s="21"/>
      <c r="I50" s="21"/>
      <c r="J50" s="21"/>
    </row>
    <row r="51" spans="1:10" ht="16.05" customHeight="1" x14ac:dyDescent="0.3">
      <c r="A51" s="31" t="s">
        <v>25</v>
      </c>
      <c r="B51" s="5"/>
      <c r="C51" s="4"/>
      <c r="D51" s="4"/>
      <c r="F51" s="21"/>
      <c r="G51" s="21"/>
      <c r="H51" s="21"/>
      <c r="I51" s="21"/>
      <c r="J51" s="21"/>
    </row>
    <row r="52" spans="1:10" ht="16.05" customHeight="1" x14ac:dyDescent="0.3">
      <c r="A52" s="15" t="s">
        <v>12</v>
      </c>
      <c r="B52" s="50"/>
      <c r="C52" s="50"/>
      <c r="D52" s="50"/>
      <c r="F52" s="21"/>
      <c r="G52" s="21"/>
      <c r="H52" s="21"/>
      <c r="I52" s="21"/>
      <c r="J52" s="21"/>
    </row>
    <row r="53" spans="1:10" ht="16.05" customHeight="1" x14ac:dyDescent="0.3">
      <c r="A53" s="10" t="s">
        <v>17</v>
      </c>
      <c r="B53" s="4"/>
      <c r="C53" s="4"/>
      <c r="D53" s="4"/>
      <c r="F53" s="21"/>
      <c r="G53" s="21"/>
      <c r="H53" s="21"/>
      <c r="I53" s="21"/>
      <c r="J53" s="21"/>
    </row>
    <row r="54" spans="1:10" ht="16.05" customHeight="1" x14ac:dyDescent="0.3">
      <c r="A54" s="11" t="s">
        <v>15</v>
      </c>
      <c r="B54" s="4"/>
      <c r="C54" s="4"/>
      <c r="D54" s="4"/>
      <c r="F54" s="21"/>
      <c r="G54" s="21"/>
      <c r="H54" s="21"/>
      <c r="I54" s="21"/>
      <c r="J54" s="21"/>
    </row>
    <row r="55" spans="1:10" ht="16.05" customHeight="1" x14ac:dyDescent="0.3">
      <c r="A55" s="10" t="s">
        <v>18</v>
      </c>
      <c r="B55" s="4"/>
      <c r="C55" s="4"/>
      <c r="D55" s="4"/>
      <c r="F55" s="21"/>
      <c r="G55" s="21"/>
      <c r="H55" s="21"/>
      <c r="I55" s="21"/>
      <c r="J55" s="21"/>
    </row>
    <row r="56" spans="1:10" ht="16.05" customHeight="1" x14ac:dyDescent="0.3">
      <c r="A56" s="8" t="s">
        <v>27</v>
      </c>
      <c r="B56" s="4"/>
      <c r="C56" s="4"/>
      <c r="D56" s="4"/>
      <c r="F56" s="21"/>
      <c r="G56" s="21"/>
      <c r="H56" s="21"/>
      <c r="I56" s="21"/>
      <c r="J56" s="21"/>
    </row>
    <row r="57" spans="1:10" ht="16.05" customHeight="1" x14ac:dyDescent="0.3">
      <c r="A57" s="8" t="s">
        <v>28</v>
      </c>
      <c r="B57" s="4"/>
      <c r="C57" s="4"/>
      <c r="D57" s="4"/>
      <c r="F57" s="21"/>
      <c r="G57" s="21"/>
      <c r="H57" s="21"/>
      <c r="I57" s="21"/>
      <c r="J57" s="21"/>
    </row>
    <row r="58" spans="1:10" ht="16.05" customHeight="1" x14ac:dyDescent="0.3">
      <c r="A58" s="8" t="s">
        <v>22</v>
      </c>
      <c r="B58" s="4"/>
      <c r="C58" s="4"/>
      <c r="D58" s="4"/>
      <c r="F58" s="21"/>
      <c r="G58" s="21"/>
      <c r="H58" s="21"/>
      <c r="I58" s="21"/>
      <c r="J58" s="21"/>
    </row>
    <row r="59" spans="1:10" ht="16.05" customHeight="1" x14ac:dyDescent="0.3">
      <c r="A59" s="8" t="s">
        <v>21</v>
      </c>
      <c r="B59" s="4"/>
      <c r="C59" s="4"/>
      <c r="D59" s="4"/>
      <c r="F59" s="21"/>
      <c r="G59" s="21"/>
      <c r="H59" s="21"/>
      <c r="I59" s="21"/>
      <c r="J59" s="21"/>
    </row>
    <row r="60" spans="1:10" ht="16.05" customHeight="1" x14ac:dyDescent="0.3">
      <c r="A60" s="10" t="s">
        <v>17</v>
      </c>
      <c r="B60" s="4"/>
      <c r="C60" s="4"/>
      <c r="D60" s="4"/>
      <c r="F60" s="21"/>
      <c r="G60" s="21"/>
      <c r="H60" s="21"/>
      <c r="I60" s="21"/>
      <c r="J60" s="21"/>
    </row>
    <row r="61" spans="1:10" ht="16.05" customHeight="1" x14ac:dyDescent="0.3">
      <c r="A61" s="8" t="s">
        <v>21</v>
      </c>
      <c r="B61" s="4"/>
      <c r="C61" s="4"/>
      <c r="D61" s="4"/>
      <c r="F61" s="21"/>
      <c r="G61" s="21"/>
      <c r="H61" s="21"/>
      <c r="I61" s="21"/>
      <c r="J61" s="21"/>
    </row>
    <row r="62" spans="1:10" ht="16.05" customHeight="1" x14ac:dyDescent="0.3">
      <c r="A62" s="8" t="s">
        <v>22</v>
      </c>
      <c r="B62" s="4"/>
      <c r="C62" s="4"/>
      <c r="D62" s="4"/>
      <c r="F62" s="21"/>
      <c r="G62" s="21"/>
      <c r="H62" s="21"/>
      <c r="I62" s="21"/>
      <c r="J62" s="21"/>
    </row>
    <row r="63" spans="1:10" ht="16.05" customHeight="1" x14ac:dyDescent="0.3">
      <c r="A63" s="8"/>
      <c r="B63" s="5"/>
      <c r="C63" s="4"/>
      <c r="D63" s="4"/>
      <c r="F63" s="21"/>
      <c r="G63" s="21"/>
      <c r="H63" s="21"/>
      <c r="I63" s="21"/>
      <c r="J63" s="21"/>
    </row>
    <row r="64" spans="1:10" ht="16.05" customHeight="1" x14ac:dyDescent="0.3">
      <c r="A64" s="8"/>
      <c r="B64" s="5"/>
      <c r="C64" s="4"/>
      <c r="D64" s="4"/>
      <c r="F64" s="21"/>
      <c r="G64" s="21"/>
      <c r="H64" s="21"/>
      <c r="I64" s="21"/>
      <c r="J64" s="21"/>
    </row>
    <row r="65" spans="1:11" ht="16.05" customHeight="1" x14ac:dyDescent="0.3">
      <c r="A65" s="31" t="s">
        <v>9</v>
      </c>
      <c r="B65" s="43">
        <f>+B66</f>
        <v>29017.96</v>
      </c>
      <c r="C65" s="39">
        <f>+B65</f>
        <v>29017.96</v>
      </c>
      <c r="D65" s="39"/>
    </row>
    <row r="66" spans="1:11" ht="16.05" customHeight="1" x14ac:dyDescent="0.3">
      <c r="A66" s="47" t="s">
        <v>8</v>
      </c>
      <c r="B66" s="45">
        <v>29017.96</v>
      </c>
      <c r="C66" s="45">
        <v>29017.96</v>
      </c>
      <c r="D66" s="46"/>
    </row>
    <row r="67" spans="1:11" ht="16.05" customHeight="1" x14ac:dyDescent="0.3">
      <c r="A67" s="54" t="s">
        <v>35</v>
      </c>
      <c r="B67" s="55">
        <v>2853.14</v>
      </c>
      <c r="C67" s="55">
        <v>2853.14</v>
      </c>
      <c r="D67" s="32"/>
    </row>
    <row r="68" spans="1:11" ht="16.05" customHeight="1" x14ac:dyDescent="0.3">
      <c r="A68" s="44" t="s">
        <v>78</v>
      </c>
      <c r="B68" s="42">
        <v>1732.16</v>
      </c>
      <c r="C68" s="42">
        <v>1732.16</v>
      </c>
      <c r="D68" s="4"/>
    </row>
    <row r="69" spans="1:11" ht="16.05" customHeight="1" x14ac:dyDescent="0.3">
      <c r="A69" s="10" t="s">
        <v>16</v>
      </c>
      <c r="B69" s="42">
        <f>1250*0.25</f>
        <v>312.5</v>
      </c>
      <c r="C69" s="42">
        <f>1250*0.25</f>
        <v>312.5</v>
      </c>
      <c r="D69" s="4"/>
    </row>
    <row r="70" spans="1:11" ht="16.05" customHeight="1" x14ac:dyDescent="0.3">
      <c r="A70" s="10" t="s">
        <v>17</v>
      </c>
      <c r="B70" s="42">
        <f>2950*0.25+70.98</f>
        <v>808.48</v>
      </c>
      <c r="C70" s="42">
        <v>808.48</v>
      </c>
      <c r="D70" s="4"/>
    </row>
    <row r="71" spans="1:11" s="53" customFormat="1" ht="16.05" customHeight="1" x14ac:dyDescent="0.3">
      <c r="A71" s="54" t="s">
        <v>34</v>
      </c>
      <c r="B71" s="55">
        <v>6350.4</v>
      </c>
      <c r="C71" s="55">
        <v>6359.4</v>
      </c>
      <c r="D71" s="32"/>
      <c r="E71" s="52"/>
      <c r="F71" s="52"/>
      <c r="G71" s="52"/>
      <c r="H71" s="52"/>
      <c r="I71" s="52"/>
      <c r="J71" s="52"/>
      <c r="K71" s="52"/>
    </row>
    <row r="72" spans="1:11" ht="16.05" customHeight="1" x14ac:dyDescent="0.3">
      <c r="A72" s="44" t="s">
        <v>79</v>
      </c>
      <c r="B72" s="42">
        <v>350</v>
      </c>
      <c r="C72" s="42">
        <v>350</v>
      </c>
      <c r="D72" s="4"/>
    </row>
    <row r="73" spans="1:11" ht="16.05" customHeight="1" x14ac:dyDescent="0.3">
      <c r="A73" s="10" t="s">
        <v>16</v>
      </c>
      <c r="B73" s="42">
        <f>150*0.37</f>
        <v>55.5</v>
      </c>
      <c r="C73" s="42">
        <f>150*0.37</f>
        <v>55.5</v>
      </c>
      <c r="D73" s="4"/>
    </row>
    <row r="74" spans="1:11" ht="16.05" customHeight="1" x14ac:dyDescent="0.3">
      <c r="A74" s="10" t="s">
        <v>17</v>
      </c>
      <c r="B74" s="42">
        <v>5953.9</v>
      </c>
      <c r="C74" s="42">
        <v>5953.9</v>
      </c>
      <c r="D74" s="4"/>
    </row>
    <row r="75" spans="1:11" s="57" customFormat="1" ht="16.05" customHeight="1" x14ac:dyDescent="0.3">
      <c r="A75" s="54" t="s">
        <v>36</v>
      </c>
      <c r="B75" s="55">
        <v>1134</v>
      </c>
      <c r="C75" s="55">
        <v>1134</v>
      </c>
      <c r="D75" s="32"/>
      <c r="E75" s="56"/>
      <c r="F75" s="56"/>
      <c r="G75" s="56"/>
      <c r="H75" s="56"/>
      <c r="I75" s="56"/>
      <c r="J75" s="56"/>
      <c r="K75" s="56"/>
    </row>
    <row r="76" spans="1:11" ht="16.05" customHeight="1" x14ac:dyDescent="0.3">
      <c r="A76" s="44" t="s">
        <v>80</v>
      </c>
      <c r="B76" s="42">
        <v>473.16</v>
      </c>
      <c r="C76" s="42">
        <v>473.16</v>
      </c>
      <c r="D76" s="4"/>
    </row>
    <row r="77" spans="1:11" ht="16.05" customHeight="1" x14ac:dyDescent="0.3">
      <c r="A77" s="10" t="s">
        <v>17</v>
      </c>
      <c r="B77" s="42">
        <f>1080.84-420</f>
        <v>660.83999999999992</v>
      </c>
      <c r="C77" s="42">
        <f>1080.84-420</f>
        <v>660.83999999999992</v>
      </c>
      <c r="D77" s="4"/>
    </row>
    <row r="78" spans="1:11" s="57" customFormat="1" ht="16.05" customHeight="1" x14ac:dyDescent="0.3">
      <c r="A78" s="54" t="s">
        <v>37</v>
      </c>
      <c r="B78" s="55">
        <v>952.56</v>
      </c>
      <c r="C78" s="55">
        <v>952.56</v>
      </c>
      <c r="D78" s="32"/>
      <c r="E78" s="56"/>
      <c r="F78" s="56"/>
      <c r="G78" s="56"/>
      <c r="H78" s="56"/>
      <c r="I78" s="56"/>
      <c r="J78" s="56"/>
      <c r="K78" s="56"/>
    </row>
    <row r="79" spans="1:11" ht="16.05" customHeight="1" x14ac:dyDescent="0.3">
      <c r="A79" s="10" t="s">
        <v>17</v>
      </c>
      <c r="B79" s="42">
        <v>952.56</v>
      </c>
      <c r="C79" s="42">
        <v>952.56</v>
      </c>
      <c r="D79" s="4"/>
    </row>
    <row r="80" spans="1:11" s="57" customFormat="1" ht="16.05" customHeight="1" x14ac:dyDescent="0.3">
      <c r="A80" s="58" t="s">
        <v>38</v>
      </c>
      <c r="B80" s="59">
        <v>6944.29</v>
      </c>
      <c r="C80" s="59">
        <v>6944.29</v>
      </c>
      <c r="D80" s="32"/>
      <c r="E80" s="56"/>
      <c r="F80" s="56"/>
      <c r="G80" s="56"/>
      <c r="H80" s="56"/>
      <c r="I80" s="56"/>
      <c r="J80" s="56"/>
      <c r="K80" s="56"/>
    </row>
    <row r="81" spans="1:11" ht="16.05" customHeight="1" x14ac:dyDescent="0.3">
      <c r="A81" s="44" t="s">
        <v>81</v>
      </c>
      <c r="B81" s="41">
        <v>1436.95</v>
      </c>
      <c r="C81" s="41">
        <v>1436.95</v>
      </c>
      <c r="D81" s="4"/>
    </row>
    <row r="82" spans="1:11" ht="16.05" customHeight="1" x14ac:dyDescent="0.3">
      <c r="A82" s="10" t="s">
        <v>17</v>
      </c>
      <c r="B82" s="41">
        <f>14000*0.39+47.34</f>
        <v>5507.34</v>
      </c>
      <c r="C82" s="41">
        <f>14000*0.39+47.34</f>
        <v>5507.34</v>
      </c>
      <c r="D82" s="4"/>
    </row>
    <row r="83" spans="1:11" s="57" customFormat="1" ht="16.05" customHeight="1" x14ac:dyDescent="0.3">
      <c r="A83" s="60" t="s">
        <v>39</v>
      </c>
      <c r="B83" s="61">
        <v>627.05999999999995</v>
      </c>
      <c r="C83" s="61">
        <v>627.05999999999995</v>
      </c>
      <c r="D83" s="32"/>
      <c r="E83" s="56"/>
      <c r="F83" s="56"/>
      <c r="G83" s="56"/>
      <c r="H83" s="56"/>
      <c r="I83" s="56"/>
      <c r="J83" s="56"/>
      <c r="K83" s="56"/>
    </row>
    <row r="84" spans="1:11" ht="16.05" customHeight="1" x14ac:dyDescent="0.3">
      <c r="A84" s="10" t="s">
        <v>16</v>
      </c>
      <c r="B84" s="40">
        <v>133.86000000000001</v>
      </c>
      <c r="C84" s="40">
        <v>133.86000000000001</v>
      </c>
      <c r="D84" s="4"/>
    </row>
    <row r="85" spans="1:11" ht="16.05" customHeight="1" x14ac:dyDescent="0.3">
      <c r="A85" s="10" t="s">
        <v>17</v>
      </c>
      <c r="B85" s="40">
        <f>3250*0.19+18.2</f>
        <v>635.70000000000005</v>
      </c>
      <c r="C85" s="40">
        <f>3250*0.19+18.2</f>
        <v>635.70000000000005</v>
      </c>
      <c r="D85" s="4"/>
    </row>
    <row r="86" spans="1:11" s="57" customFormat="1" ht="16.05" customHeight="1" x14ac:dyDescent="0.3">
      <c r="A86" s="58" t="s">
        <v>40</v>
      </c>
      <c r="B86" s="59">
        <v>2844.07</v>
      </c>
      <c r="C86" s="59">
        <v>2844.07</v>
      </c>
      <c r="D86" s="32"/>
      <c r="E86" s="56"/>
      <c r="F86" s="56"/>
      <c r="G86" s="56"/>
      <c r="H86" s="56"/>
      <c r="I86" s="56"/>
      <c r="J86" s="56"/>
      <c r="K86" s="56"/>
    </row>
    <row r="87" spans="1:11" ht="16.05" customHeight="1" x14ac:dyDescent="0.3">
      <c r="A87" s="44" t="s">
        <v>82</v>
      </c>
      <c r="B87" s="41">
        <v>396.92</v>
      </c>
      <c r="C87" s="41">
        <v>396.92</v>
      </c>
      <c r="D87" s="4"/>
    </row>
    <row r="88" spans="1:11" ht="16.05" customHeight="1" x14ac:dyDescent="0.3">
      <c r="A88" s="10" t="s">
        <v>17</v>
      </c>
      <c r="B88" s="41">
        <f>6000*0.4+47.25</f>
        <v>2447.25</v>
      </c>
      <c r="C88" s="41">
        <f>6000*0.4+47.25</f>
        <v>2447.25</v>
      </c>
      <c r="D88" s="4"/>
    </row>
    <row r="89" spans="1:11" s="57" customFormat="1" ht="16.05" customHeight="1" x14ac:dyDescent="0.3">
      <c r="A89" s="60" t="s">
        <v>83</v>
      </c>
      <c r="B89" s="61">
        <v>2540.16</v>
      </c>
      <c r="C89" s="61">
        <v>2540.16</v>
      </c>
      <c r="D89" s="32"/>
      <c r="E89" s="56"/>
      <c r="F89" s="56"/>
      <c r="G89" s="56"/>
      <c r="H89" s="56"/>
      <c r="I89" s="56"/>
      <c r="J89" s="56"/>
      <c r="K89" s="56"/>
    </row>
    <row r="90" spans="1:11" ht="16.05" customHeight="1" x14ac:dyDescent="0.3">
      <c r="A90" s="10" t="s">
        <v>16</v>
      </c>
      <c r="B90" s="40">
        <v>1000</v>
      </c>
      <c r="C90" s="40">
        <v>1000</v>
      </c>
      <c r="D90" s="4"/>
    </row>
    <row r="91" spans="1:11" ht="16.05" customHeight="1" x14ac:dyDescent="0.3">
      <c r="A91" s="10" t="s">
        <v>17</v>
      </c>
      <c r="B91" s="40">
        <v>1540.16</v>
      </c>
      <c r="C91" s="40">
        <v>1540.16</v>
      </c>
      <c r="D91" s="4"/>
    </row>
    <row r="92" spans="1:11" s="57" customFormat="1" ht="16.05" customHeight="1" x14ac:dyDescent="0.3">
      <c r="A92" s="62" t="s">
        <v>31</v>
      </c>
      <c r="B92" s="32">
        <v>1360.8</v>
      </c>
      <c r="C92" s="32">
        <v>1360.8</v>
      </c>
      <c r="D92" s="32"/>
      <c r="E92" s="56"/>
      <c r="F92" s="56"/>
      <c r="G92" s="56"/>
      <c r="H92" s="56"/>
      <c r="I92" s="56"/>
      <c r="J92" s="56"/>
      <c r="K92" s="56"/>
    </row>
    <row r="93" spans="1:11" ht="16.05" customHeight="1" x14ac:dyDescent="0.3">
      <c r="A93" s="10" t="s">
        <v>17</v>
      </c>
      <c r="B93" s="34">
        <v>1360.8</v>
      </c>
      <c r="C93" s="34">
        <v>1360.8</v>
      </c>
      <c r="D93" s="4"/>
      <c r="F93" s="16"/>
    </row>
    <row r="94" spans="1:11" s="57" customFormat="1" ht="16.05" customHeight="1" x14ac:dyDescent="0.3">
      <c r="A94" s="62" t="s">
        <v>41</v>
      </c>
      <c r="B94" s="32">
        <v>700</v>
      </c>
      <c r="C94" s="32">
        <v>700</v>
      </c>
      <c r="D94" s="32"/>
      <c r="E94" s="56"/>
      <c r="F94" s="56"/>
      <c r="G94" s="56"/>
      <c r="H94" s="56"/>
      <c r="I94" s="56"/>
      <c r="J94" s="56"/>
      <c r="K94" s="56"/>
    </row>
    <row r="95" spans="1:11" ht="16.05" customHeight="1" x14ac:dyDescent="0.3">
      <c r="A95" s="10" t="s">
        <v>43</v>
      </c>
      <c r="B95" s="34">
        <v>700</v>
      </c>
      <c r="C95" s="34">
        <v>700</v>
      </c>
      <c r="D95" s="4"/>
    </row>
    <row r="96" spans="1:11" s="57" customFormat="1" ht="16.05" customHeight="1" x14ac:dyDescent="0.3">
      <c r="A96" s="62" t="s">
        <v>42</v>
      </c>
      <c r="B96" s="32">
        <v>2711.48</v>
      </c>
      <c r="C96" s="32">
        <v>2711.48</v>
      </c>
      <c r="D96" s="32"/>
      <c r="E96" s="56"/>
      <c r="F96" s="56"/>
      <c r="G96" s="56"/>
      <c r="H96" s="56"/>
      <c r="I96" s="56"/>
      <c r="J96" s="56"/>
      <c r="K96" s="56"/>
    </row>
    <row r="97" spans="1:4" s="22" customFormat="1" ht="16.05" customHeight="1" x14ac:dyDescent="0.3">
      <c r="A97" s="28"/>
      <c r="B97" s="24"/>
      <c r="C97" s="25"/>
      <c r="D97" s="17"/>
    </row>
    <row r="98" spans="1:4" ht="16.05" customHeight="1" x14ac:dyDescent="0.3">
      <c r="C98" s="2"/>
    </row>
    <row r="99" spans="1:4" ht="16.05" customHeight="1" x14ac:dyDescent="0.3">
      <c r="C99" s="2"/>
    </row>
    <row r="100" spans="1:4" ht="16.05" customHeight="1" x14ac:dyDescent="0.3">
      <c r="C100" s="2"/>
    </row>
    <row r="101" spans="1:4" ht="16.05" customHeight="1" x14ac:dyDescent="0.3">
      <c r="C101" s="2"/>
    </row>
    <row r="102" spans="1:4" ht="16.05" customHeight="1" x14ac:dyDescent="0.3">
      <c r="C102" s="2"/>
    </row>
    <row r="103" spans="1:4" ht="16.05" customHeight="1" x14ac:dyDescent="0.3">
      <c r="C103" s="2"/>
    </row>
    <row r="104" spans="1:4" ht="16.05" customHeight="1" x14ac:dyDescent="0.3">
      <c r="C104" s="2"/>
    </row>
    <row r="105" spans="1:4" ht="16.05" customHeight="1" x14ac:dyDescent="0.3">
      <c r="C105" s="2"/>
    </row>
    <row r="106" spans="1:4" ht="16.05" customHeight="1" x14ac:dyDescent="0.3">
      <c r="C106" s="2"/>
    </row>
    <row r="107" spans="1:4" ht="16.05" customHeight="1" x14ac:dyDescent="0.3">
      <c r="C107" s="2"/>
    </row>
    <row r="108" spans="1:4" ht="16.05" customHeight="1" x14ac:dyDescent="0.3">
      <c r="C108" s="2"/>
    </row>
    <row r="109" spans="1:4" ht="16.05" customHeight="1" x14ac:dyDescent="0.3">
      <c r="C109" s="2"/>
    </row>
    <row r="110" spans="1:4" ht="16.05" customHeight="1" x14ac:dyDescent="0.3">
      <c r="C110" s="2"/>
    </row>
    <row r="111" spans="1:4" ht="16.05" customHeight="1" x14ac:dyDescent="0.3">
      <c r="C111" s="2"/>
    </row>
    <row r="112" spans="1:4" ht="16.05" customHeight="1" x14ac:dyDescent="0.3">
      <c r="C112" s="2"/>
    </row>
    <row r="113" spans="3:3" ht="16.05" customHeight="1" x14ac:dyDescent="0.3">
      <c r="C113" s="2"/>
    </row>
    <row r="114" spans="3:3" ht="16.05" customHeight="1" x14ac:dyDescent="0.3">
      <c r="C114" s="2"/>
    </row>
    <row r="115" spans="3:3" ht="16.05" customHeight="1" x14ac:dyDescent="0.3">
      <c r="C115" s="2"/>
    </row>
  </sheetData>
  <mergeCells count="4">
    <mergeCell ref="C2:D2"/>
    <mergeCell ref="A1:D1"/>
    <mergeCell ref="B2:B3"/>
    <mergeCell ref="A2:A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7FE4-EB24-41B5-BA68-E62933EF0206}">
  <dimension ref="C3:F14"/>
  <sheetViews>
    <sheetView workbookViewId="0">
      <selection activeCell="H18" sqref="H18"/>
    </sheetView>
  </sheetViews>
  <sheetFormatPr defaultRowHeight="14.4" x14ac:dyDescent="0.3"/>
  <cols>
    <col min="2" max="2" width="1.33203125" customWidth="1"/>
    <col min="3" max="3" width="24.77734375" customWidth="1"/>
  </cols>
  <sheetData>
    <row r="3" spans="3:6" ht="49.95" customHeight="1" x14ac:dyDescent="0.3">
      <c r="C3" s="18"/>
      <c r="D3" s="76" t="s">
        <v>59</v>
      </c>
      <c r="E3" s="18"/>
      <c r="F3" s="18"/>
    </row>
    <row r="4" spans="3:6" x14ac:dyDescent="0.3">
      <c r="C4" s="18" t="s">
        <v>60</v>
      </c>
      <c r="D4" s="18">
        <v>8000</v>
      </c>
      <c r="E4" s="18">
        <f>+D4*0.88</f>
        <v>7040</v>
      </c>
      <c r="F4" s="18"/>
    </row>
    <row r="5" spans="3:6" x14ac:dyDescent="0.3">
      <c r="C5" s="18" t="s">
        <v>27</v>
      </c>
      <c r="D5" s="18">
        <v>500</v>
      </c>
      <c r="E5" s="18">
        <f t="shared" ref="E5:E12" si="0">+D5*0.88</f>
        <v>440</v>
      </c>
      <c r="F5" s="18"/>
    </row>
    <row r="6" spans="3:6" x14ac:dyDescent="0.3">
      <c r="C6" s="18" t="s">
        <v>61</v>
      </c>
      <c r="D6" s="18">
        <v>100</v>
      </c>
      <c r="E6" s="18">
        <f t="shared" si="0"/>
        <v>88</v>
      </c>
      <c r="F6" s="18"/>
    </row>
    <row r="7" spans="3:6" x14ac:dyDescent="0.3">
      <c r="C7" s="21" t="s">
        <v>62</v>
      </c>
      <c r="D7" s="21">
        <v>3000</v>
      </c>
      <c r="E7" s="18">
        <f t="shared" si="0"/>
        <v>2640</v>
      </c>
      <c r="F7" s="18"/>
    </row>
    <row r="8" spans="3:6" x14ac:dyDescent="0.3">
      <c r="C8" s="21" t="s">
        <v>63</v>
      </c>
      <c r="D8" s="21">
        <v>400</v>
      </c>
      <c r="E8" s="18">
        <f t="shared" si="0"/>
        <v>352</v>
      </c>
      <c r="F8" s="18"/>
    </row>
    <row r="9" spans="3:6" x14ac:dyDescent="0.3">
      <c r="C9" s="21" t="s">
        <v>64</v>
      </c>
      <c r="D9" s="21">
        <v>300</v>
      </c>
      <c r="E9" s="18">
        <f t="shared" si="0"/>
        <v>264</v>
      </c>
      <c r="F9" s="18"/>
    </row>
    <row r="10" spans="3:6" x14ac:dyDescent="0.3">
      <c r="C10" s="21" t="s">
        <v>65</v>
      </c>
      <c r="D10" s="21">
        <v>3000</v>
      </c>
      <c r="E10" s="18">
        <f t="shared" si="0"/>
        <v>2640</v>
      </c>
      <c r="F10" s="18"/>
    </row>
    <row r="11" spans="3:6" x14ac:dyDescent="0.3">
      <c r="C11" s="21" t="s">
        <v>66</v>
      </c>
      <c r="D11" s="21">
        <v>500</v>
      </c>
      <c r="E11" s="18">
        <f t="shared" si="0"/>
        <v>440</v>
      </c>
      <c r="F11" s="18"/>
    </row>
    <row r="12" spans="3:6" x14ac:dyDescent="0.3">
      <c r="C12" s="21" t="s">
        <v>67</v>
      </c>
      <c r="D12" s="21">
        <v>500</v>
      </c>
      <c r="E12" s="18">
        <f t="shared" si="0"/>
        <v>440</v>
      </c>
      <c r="F12" s="18"/>
    </row>
    <row r="13" spans="3:6" x14ac:dyDescent="0.3">
      <c r="C13" s="18"/>
      <c r="D13" s="18">
        <f>SUM(D4:D12)</f>
        <v>16300</v>
      </c>
      <c r="E13" s="18">
        <v>14404.75</v>
      </c>
      <c r="F13" s="18"/>
    </row>
    <row r="14" spans="3:6" x14ac:dyDescent="0.3">
      <c r="C14" s="18"/>
      <c r="D14" s="18"/>
      <c r="E14" s="18">
        <f>+E13*100/D13</f>
        <v>88.372699386503072</v>
      </c>
      <c r="F14" s="7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popravek projekti</vt:lpstr>
      <vt:lpstr>fin.n.22</vt:lpstr>
      <vt:lpstr>izračun za demenco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Trepetlika</dc:creator>
  <cp:lastModifiedBy>uporabnik</cp:lastModifiedBy>
  <cp:lastPrinted>2023-05-18T21:54:06Z</cp:lastPrinted>
  <dcterms:created xsi:type="dcterms:W3CDTF">2022-05-04T10:03:59Z</dcterms:created>
  <dcterms:modified xsi:type="dcterms:W3CDTF">2023-05-18T21:54:57Z</dcterms:modified>
</cp:coreProperties>
</file>